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Orçamento pessoal" sheetId="1" r:id="rId1"/>
  </sheets>
  <definedNames>
    <definedName name="_xlnm.Print_Area" localSheetId="0">'Orçamento pessoal'!$A$1:$L$61</definedName>
    <definedName name="_xlnm.Print_Titles" localSheetId="0">'Orçamento pessoal'!$3:$3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N55" i="1" l="1"/>
  <c r="N56" i="1"/>
  <c r="N57" i="1"/>
  <c r="N58" i="1"/>
  <c r="N59" i="1"/>
  <c r="N85" i="1"/>
  <c r="N86" i="1"/>
  <c r="N87" i="1"/>
  <c r="N88" i="1"/>
  <c r="N78" i="1"/>
  <c r="N79" i="1"/>
  <c r="N80" i="1"/>
  <c r="N81" i="1"/>
  <c r="N69" i="1"/>
  <c r="N70" i="1"/>
  <c r="N71" i="1"/>
  <c r="N72" i="1"/>
  <c r="N73" i="1"/>
  <c r="N74" i="1"/>
  <c r="N63" i="1"/>
  <c r="N64" i="1"/>
  <c r="N65" i="1"/>
  <c r="N46" i="1"/>
  <c r="N47" i="1"/>
  <c r="N48" i="1"/>
  <c r="N49" i="1"/>
  <c r="N50" i="1"/>
  <c r="N51" i="1"/>
  <c r="N24" i="1"/>
  <c r="N25" i="1"/>
  <c r="N26" i="1"/>
  <c r="N27" i="1"/>
  <c r="N28" i="1"/>
  <c r="N32" i="1"/>
  <c r="N33" i="1"/>
  <c r="N34" i="1"/>
  <c r="N35" i="1"/>
  <c r="N36" i="1"/>
  <c r="N40" i="1"/>
  <c r="N41" i="1"/>
  <c r="N42" i="1"/>
  <c r="N84" i="1"/>
  <c r="N77" i="1"/>
  <c r="N68" i="1"/>
  <c r="N62" i="1"/>
  <c r="N54" i="1"/>
  <c r="N45" i="1"/>
  <c r="N39" i="1"/>
  <c r="N31" i="1"/>
  <c r="N13" i="1"/>
  <c r="N14" i="1"/>
  <c r="N15" i="1"/>
  <c r="N16" i="1"/>
  <c r="N17" i="1"/>
  <c r="N18" i="1"/>
  <c r="N19" i="1"/>
  <c r="N20" i="1"/>
  <c r="N7" i="1"/>
  <c r="N8" i="1"/>
  <c r="N9" i="1"/>
  <c r="N23" i="1"/>
  <c r="C89" i="1"/>
  <c r="D89" i="1"/>
  <c r="E89" i="1"/>
  <c r="F89" i="1"/>
  <c r="G89" i="1"/>
  <c r="H89" i="1"/>
  <c r="I89" i="1"/>
  <c r="J89" i="1"/>
  <c r="K89" i="1"/>
  <c r="L89" i="1"/>
  <c r="M89" i="1"/>
  <c r="B89" i="1"/>
  <c r="I82" i="1"/>
  <c r="J82" i="1"/>
  <c r="K82" i="1"/>
  <c r="L82" i="1"/>
  <c r="M82" i="1"/>
  <c r="H82" i="1"/>
  <c r="G82" i="1"/>
  <c r="F82" i="1"/>
  <c r="E82" i="1"/>
  <c r="D82" i="1"/>
  <c r="C82" i="1"/>
  <c r="B82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3" i="1"/>
  <c r="L43" i="1"/>
  <c r="K43" i="1"/>
  <c r="J43" i="1"/>
  <c r="I43" i="1"/>
  <c r="H43" i="1"/>
  <c r="G43" i="1"/>
  <c r="F43" i="1"/>
  <c r="E43" i="1"/>
  <c r="D43" i="1"/>
  <c r="C43" i="1"/>
  <c r="B43" i="1"/>
  <c r="M37" i="1"/>
  <c r="L37" i="1"/>
  <c r="K37" i="1"/>
  <c r="J37" i="1"/>
  <c r="I37" i="1"/>
  <c r="H37" i="1"/>
  <c r="G37" i="1"/>
  <c r="F37" i="1"/>
  <c r="E37" i="1"/>
  <c r="D37" i="1"/>
  <c r="C37" i="1"/>
  <c r="B37" i="1"/>
  <c r="M29" i="1"/>
  <c r="L29" i="1"/>
  <c r="K29" i="1"/>
  <c r="J29" i="1"/>
  <c r="I29" i="1"/>
  <c r="H29" i="1"/>
  <c r="G29" i="1"/>
  <c r="F29" i="1"/>
  <c r="E29" i="1"/>
  <c r="D29" i="1"/>
  <c r="C29" i="1"/>
  <c r="B29" i="1"/>
  <c r="M21" i="1"/>
  <c r="L21" i="1"/>
  <c r="K21" i="1"/>
  <c r="J21" i="1"/>
  <c r="I21" i="1"/>
  <c r="H21" i="1"/>
  <c r="G21" i="1"/>
  <c r="F21" i="1"/>
  <c r="E21" i="1"/>
  <c r="D21" i="1"/>
  <c r="C21" i="1"/>
  <c r="B21" i="1"/>
  <c r="M10" i="1"/>
  <c r="L10" i="1"/>
  <c r="K10" i="1"/>
  <c r="J10" i="1"/>
  <c r="I10" i="1"/>
  <c r="H10" i="1"/>
  <c r="G10" i="1"/>
  <c r="F10" i="1"/>
  <c r="E10" i="1"/>
  <c r="D10" i="1"/>
  <c r="C10" i="1"/>
  <c r="B10" i="1"/>
  <c r="M92" i="1"/>
  <c r="L92" i="1"/>
  <c r="K92" i="1"/>
  <c r="J92" i="1"/>
  <c r="I92" i="1"/>
  <c r="H92" i="1"/>
  <c r="G92" i="1"/>
  <c r="F92" i="1"/>
  <c r="E92" i="1"/>
  <c r="D92" i="1"/>
  <c r="C92" i="1"/>
  <c r="B92" i="1"/>
  <c r="N91" i="1"/>
  <c r="N92" i="1" l="1"/>
  <c r="N82" i="1"/>
  <c r="N60" i="1"/>
  <c r="N66" i="1"/>
  <c r="N37" i="1"/>
  <c r="N75" i="1"/>
  <c r="N89" i="1"/>
  <c r="N52" i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0" i="1"/>
  <c r="N43" i="1"/>
  <c r="N21" i="1"/>
  <c r="N29" i="1"/>
</calcChain>
</file>

<file path=xl/sharedStrings.xml><?xml version="1.0" encoding="utf-8"?>
<sst xmlns="http://schemas.openxmlformats.org/spreadsheetml/2006/main" count="103" uniqueCount="91">
  <si>
    <t>Imposto de renda (adicional)</t>
  </si>
  <si>
    <t>Pagamentos de cartão de crédito</t>
  </si>
  <si>
    <t>Pagamentos diversos</t>
  </si>
  <si>
    <t>Música (CDs, etc.)</t>
  </si>
  <si>
    <t>Livros</t>
  </si>
  <si>
    <t>Salão/barbeiro</t>
  </si>
  <si>
    <t>Presentes</t>
  </si>
  <si>
    <t>Vestuário</t>
  </si>
  <si>
    <t>Pessoal</t>
  </si>
  <si>
    <t>Caridade</t>
  </si>
  <si>
    <t>Televisão pública</t>
  </si>
  <si>
    <t>Rádio pública</t>
  </si>
  <si>
    <t>Conexão com a Internet</t>
  </si>
  <si>
    <t>Jornais</t>
  </si>
  <si>
    <t>Revistas</t>
  </si>
  <si>
    <t>Dívidas do time</t>
  </si>
  <si>
    <t>Equipamento de esportes</t>
  </si>
  <si>
    <t>Taxas de matrícula da academia</t>
  </si>
  <si>
    <t>Recreação</t>
  </si>
  <si>
    <t>Casa de animal doméstico</t>
  </si>
  <si>
    <t>Souvenirs</t>
  </si>
  <si>
    <t>Comida</t>
  </si>
  <si>
    <t>Passagem aérea</t>
  </si>
  <si>
    <t>Férias</t>
  </si>
  <si>
    <t>Receitas médicas</t>
  </si>
  <si>
    <t>Seguro</t>
  </si>
  <si>
    <t>Saúde</t>
  </si>
  <si>
    <t>Fimes/peças</t>
  </si>
  <si>
    <t>Aluguéis de vídeo/DVD</t>
  </si>
  <si>
    <t>TV a cabo</t>
  </si>
  <si>
    <t>Entretenimento</t>
  </si>
  <si>
    <t>Tratador de cachorro</t>
  </si>
  <si>
    <t>Jantar fora</t>
  </si>
  <si>
    <t>Lavagem a seco</t>
  </si>
  <si>
    <t>Cuidado com as crianças</t>
  </si>
  <si>
    <t xml:space="preserve">Mercearia </t>
  </si>
  <si>
    <t>Dia-a-dia</t>
  </si>
  <si>
    <t>Reparos domésticos</t>
  </si>
  <si>
    <t>Ações</t>
  </si>
  <si>
    <t>Lar</t>
  </si>
  <si>
    <t>Reparos</t>
  </si>
  <si>
    <t>Diversos</t>
  </si>
  <si>
    <t>Salários</t>
  </si>
  <si>
    <t>Dez</t>
  </si>
  <si>
    <t>Nov</t>
  </si>
  <si>
    <t>Out</t>
  </si>
  <si>
    <t>Set</t>
  </si>
  <si>
    <t>Ago</t>
  </si>
  <si>
    <t>Julho</t>
  </si>
  <si>
    <t>Junho</t>
  </si>
  <si>
    <t>Maio</t>
  </si>
  <si>
    <t>Abril</t>
  </si>
  <si>
    <t>Março</t>
  </si>
  <si>
    <t>Fev</t>
  </si>
  <si>
    <t>Jan</t>
  </si>
  <si>
    <t>Juros/dividendos</t>
  </si>
  <si>
    <t>Ano</t>
  </si>
  <si>
    <t>Dinheiro pouco/extra</t>
  </si>
  <si>
    <t>Aluguel de carro</t>
  </si>
  <si>
    <t>Serviço de limpeza doméstica</t>
  </si>
  <si>
    <t>Transporte</t>
  </si>
  <si>
    <t>Estacionamento</t>
  </si>
  <si>
    <t>Transporte público</t>
  </si>
  <si>
    <t>Suprimentos de jardim</t>
  </si>
  <si>
    <t>Gasolina/combustível</t>
  </si>
  <si>
    <t>Melhorias domésticas</t>
  </si>
  <si>
    <t>Telefone celular</t>
  </si>
  <si>
    <t>Telefone doméstico</t>
  </si>
  <si>
    <t>Acomodações</t>
  </si>
  <si>
    <t>Segurança doméstica</t>
  </si>
  <si>
    <t>Hipoteca/aluguel</t>
  </si>
  <si>
    <t>Shows/clubes</t>
  </si>
  <si>
    <t>Remédios</t>
  </si>
  <si>
    <t>Tarifas de academia</t>
  </si>
  <si>
    <t>Seguro de vida</t>
  </si>
  <si>
    <t>Brinquedos/equipamentos infantis</t>
  </si>
  <si>
    <t>Vencimentos/inscrições</t>
  </si>
  <si>
    <t>Obrigações financeiras</t>
  </si>
  <si>
    <t>Outras obrigações</t>
  </si>
  <si>
    <t>Lavagem de carro/serviços detalhados</t>
  </si>
  <si>
    <t>Co-pagamentos/despesas pequenas</t>
  </si>
  <si>
    <t>Veterinários/remédios para animais domésticos</t>
  </si>
  <si>
    <t>Organizações religiosas</t>
  </si>
  <si>
    <t>Poupanças a longo prazo</t>
  </si>
  <si>
    <t>Aposentadoria</t>
  </si>
  <si>
    <t>Total de despesas</t>
  </si>
  <si>
    <t>Total</t>
  </si>
  <si>
    <t>Renda</t>
  </si>
  <si>
    <t>Despesas</t>
  </si>
  <si>
    <t>Outros</t>
  </si>
  <si>
    <t>Orçamento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</si>
</sst>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3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left" vertical="center"/>
      <protection locked="0" hidden="1"/>
    </xf>
    <xf numFmtId="40" fontId="8" fillId="3" borderId="1">
      <alignment horizontal="centerContinuous" vertical="center"/>
    </xf>
  </cellStyleXfs>
  <cellXfs count="36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 applyProtection="1">
      <alignment horizontal="left"/>
      <protection locked="0" hidden="1"/>
    </xf>
    <xf numFmtId="164" fontId="8" fillId="3" borderId="1" xfId="2" applyNumberFormat="1" applyAlignment="1">
      <alignment horizontal="centerContinuous" vertical="center"/>
    </xf>
    <xf numFmtId="164" fontId="6" fillId="2" borderId="0" xfId="0" applyNumberFormat="1" applyFont="1" applyFill="1" applyBorder="1" applyAlignment="1">
      <alignment vertical="center"/>
    </xf>
    <xf numFmtId="164" fontId="6" fillId="5" borderId="12" xfId="0" applyNumberFormat="1" applyFont="1" applyFill="1" applyBorder="1" applyAlignment="1" applyProtection="1">
      <alignment vertical="center"/>
      <protection locked="0"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4" xfId="0" applyNumberFormat="1" applyFont="1" applyFill="1" applyBorder="1" applyAlignment="1" applyProtection="1">
      <alignment vertical="center"/>
      <protection hidden="1"/>
    </xf>
    <xf numFmtId="164" fontId="6" fillId="2" borderId="9" xfId="0" applyNumberFormat="1" applyFont="1" applyFill="1" applyBorder="1" applyAlignment="1" applyProtection="1">
      <alignment vertical="center"/>
      <protection locked="0" hidden="1"/>
    </xf>
    <xf numFmtId="164" fontId="6" fillId="2" borderId="10" xfId="0" applyNumberFormat="1" applyFont="1" applyFill="1" applyBorder="1" applyAlignment="1" applyProtection="1">
      <protection hidden="1"/>
    </xf>
    <xf numFmtId="164" fontId="6" fillId="2" borderId="11" xfId="0" applyNumberFormat="1" applyFont="1" applyFill="1" applyBorder="1" applyAlignment="1" applyProtection="1">
      <protection hidden="1"/>
    </xf>
    <xf numFmtId="164" fontId="6" fillId="0" borderId="3" xfId="0" applyNumberFormat="1" applyFont="1" applyFill="1" applyBorder="1" applyAlignment="1" applyProtection="1">
      <alignment vertical="center" wrapText="1"/>
      <protection locked="0" hidden="1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11" fillId="0" borderId="5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 applyProtection="1">
      <alignment vertical="center" wrapText="1"/>
      <protection locked="0" hidden="1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11" fillId="0" borderId="8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vertical="center" wrapText="1"/>
      <protection locked="0" hidden="1"/>
    </xf>
    <xf numFmtId="164" fontId="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9" fillId="4" borderId="1" xfId="1" applyNumberFormat="1">
      <alignment horizontal="left" vertical="center"/>
      <protection locked="0" hidden="1"/>
    </xf>
    <xf numFmtId="164" fontId="12" fillId="2" borderId="1" xfId="0" applyNumberFormat="1" applyFont="1" applyFill="1" applyBorder="1" applyAlignment="1" applyProtection="1">
      <alignment horizontal="left"/>
      <protection locked="0" hidden="1"/>
    </xf>
    <xf numFmtId="164" fontId="10" fillId="3" borderId="2" xfId="0" applyNumberFormat="1" applyFont="1" applyFill="1" applyBorder="1" applyAlignment="1" applyProtection="1">
      <alignment horizontal="left" vertical="center"/>
      <protection locked="0" hidden="1"/>
    </xf>
    <xf numFmtId="164" fontId="10" fillId="3" borderId="1" xfId="0" applyNumberFormat="1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0\ [$€-1]"/>
      <fill>
        <patternFill>
          <fgColor indexed="64"/>
        </patternFill>
      </fill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7:N10" headerRowCount="0" totalsRowCount="1" headerRowDxfId="551" dataDxfId="549" totalsRowDxfId="548" headerRowBorderDxfId="550">
  <tableColumns count="14">
    <tableColumn id="1" name="Column1" totalsRowLabel="Total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7:N82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84:N89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91:N92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1" headerRowCount="0" totalsRowCount="1" headerRowDxfId="505" dataDxfId="503" totalsRowDxfId="502" headerRowBorderDxfId="504">
  <tableColumns count="14">
    <tableColumn id="1" name="Column1" totalsRowLabel="Total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9" headerRowCount="0" totalsRowCount="1" headerRowDxfId="459" dataDxfId="457" totalsRowDxfId="456" headerRowBorderDxfId="458">
  <tableColumns count="14">
    <tableColumn id="1" name="Column1" totalsRowLabel="Total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1:N37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9:N43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5:N52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6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8:N75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workbookViewId="0">
      <pane ySplit="5" topLeftCell="A6" activePane="bottomLeft" state="frozen"/>
      <selection pane="bottomLeft" activeCell="L17" sqref="L17"/>
    </sheetView>
  </sheetViews>
  <sheetFormatPr defaultRowHeight="14.1" customHeight="1" x14ac:dyDescent="0.2"/>
  <cols>
    <col min="1" max="1" width="22.7109375" style="29" customWidth="1"/>
    <col min="2" max="14" width="8.7109375" style="30" customWidth="1"/>
    <col min="15" max="15" width="9.140625" style="31"/>
    <col min="16" max="16384" width="9.140625" style="30"/>
  </cols>
  <sheetData>
    <row r="1" spans="1:14" s="1" customFormat="1" ht="51" customHeight="1" thickBot="1" x14ac:dyDescent="0.45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4.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20.100000000000001" customHeight="1" thickBot="1" x14ac:dyDescent="0.25">
      <c r="A3" s="3"/>
      <c r="B3" s="3" t="s">
        <v>54</v>
      </c>
      <c r="C3" s="3" t="s">
        <v>53</v>
      </c>
      <c r="D3" s="3" t="s">
        <v>52</v>
      </c>
      <c r="E3" s="3" t="s">
        <v>51</v>
      </c>
      <c r="F3" s="3" t="s">
        <v>50</v>
      </c>
      <c r="G3" s="3" t="s">
        <v>49</v>
      </c>
      <c r="H3" s="3" t="s">
        <v>48</v>
      </c>
      <c r="I3" s="3" t="s">
        <v>47</v>
      </c>
      <c r="J3" s="3" t="s">
        <v>46</v>
      </c>
      <c r="K3" s="3" t="s">
        <v>45</v>
      </c>
      <c r="L3" s="3" t="s">
        <v>44</v>
      </c>
      <c r="M3" s="3" t="s">
        <v>43</v>
      </c>
      <c r="N3" s="3" t="s">
        <v>56</v>
      </c>
    </row>
    <row r="4" spans="1:14" s="4" customFormat="1" ht="14.1" customHeight="1" x14ac:dyDescent="0.2">
      <c r="A4" s="5" t="s">
        <v>85</v>
      </c>
      <c r="B4" s="6">
        <f t="shared" ref="B4:M4" si="0">SUM(B21,B29,B37,B43,B52,B60,B66,B75,B82,B89,B92)</f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7">
        <f>SUM(B4:M4)</f>
        <v>0</v>
      </c>
    </row>
    <row r="5" spans="1:14" s="4" customFormat="1" ht="14.1" customHeight="1" x14ac:dyDescent="0.2">
      <c r="A5" s="8" t="s">
        <v>57</v>
      </c>
      <c r="B5" s="9">
        <f t="shared" ref="B5:M5" si="1">SUM(B10-B4)</f>
        <v>0</v>
      </c>
      <c r="C5" s="9">
        <f t="shared" si="1"/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10">
        <f>SUM(B5:M5)</f>
        <v>0</v>
      </c>
    </row>
    <row r="6" spans="1:14" s="1" customFormat="1" ht="14.1" customHeight="1" thickBot="1" x14ac:dyDescent="0.25">
      <c r="A6" s="34" t="s">
        <v>87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4" customFormat="1" ht="14.1" customHeight="1" x14ac:dyDescent="0.2">
      <c r="A7" s="11" t="s">
        <v>42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>
        <f>SUM(Table1[[#This Row],[Column2]:[Column13]])</f>
        <v>0</v>
      </c>
    </row>
    <row r="8" spans="1:14" s="14" customFormat="1" ht="14.1" customHeight="1" x14ac:dyDescent="0.2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>
        <f>SUM(Table1[[#This Row],[Column2]:[Column13]])</f>
        <v>0</v>
      </c>
    </row>
    <row r="9" spans="1:14" s="14" customFormat="1" ht="14.1" customHeight="1" x14ac:dyDescent="0.2">
      <c r="A9" s="15" t="s">
        <v>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>
        <f>SUM(Table1[[#This Row],[Column2]:[Column13]])</f>
        <v>0</v>
      </c>
    </row>
    <row r="10" spans="1:14" s="14" customFormat="1" ht="14.1" customHeight="1" thickBot="1" x14ac:dyDescent="0.25">
      <c r="A10" s="18" t="s">
        <v>86</v>
      </c>
      <c r="B10" s="19">
        <f>SUBTOTAL(109,Table1[Column2])</f>
        <v>0</v>
      </c>
      <c r="C10" s="19">
        <f>SUBTOTAL(109,Table1[Column3])</f>
        <v>0</v>
      </c>
      <c r="D10" s="19">
        <f>SUBTOTAL(109,Table1[Column4])</f>
        <v>0</v>
      </c>
      <c r="E10" s="19">
        <f>SUBTOTAL(109,Table1[Column5])</f>
        <v>0</v>
      </c>
      <c r="F10" s="19">
        <f>SUBTOTAL(109,Table1[Column6])</f>
        <v>0</v>
      </c>
      <c r="G10" s="19">
        <f>SUBTOTAL(109,Table1[Column7])</f>
        <v>0</v>
      </c>
      <c r="H10" s="19">
        <f>SUBTOTAL(109,Table1[Column8])</f>
        <v>0</v>
      </c>
      <c r="I10" s="19">
        <f>SUBTOTAL(109,Table1[Column9])</f>
        <v>0</v>
      </c>
      <c r="J10" s="19">
        <f>SUBTOTAL(109,Table1[Column10])</f>
        <v>0</v>
      </c>
      <c r="K10" s="19">
        <f>SUBTOTAL(109,Table1[Column11])</f>
        <v>0</v>
      </c>
      <c r="L10" s="19">
        <f>SUBTOTAL(109,Table1[Column12])</f>
        <v>0</v>
      </c>
      <c r="M10" s="19">
        <f>SUBTOTAL(109,Table1[Column13])</f>
        <v>0</v>
      </c>
      <c r="N10" s="19">
        <f>SUBTOTAL(109,Table1[Column14])</f>
        <v>0</v>
      </c>
    </row>
    <row r="11" spans="1:14" s="1" customFormat="1" ht="14.1" customHeight="1" thickBot="1" x14ac:dyDescent="0.25">
      <c r="A11" s="35" t="s">
        <v>88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20" customFormat="1" ht="14.1" customHeight="1" thickBot="1" x14ac:dyDescent="0.25">
      <c r="A12" s="32" t="s">
        <v>39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14" customFormat="1" ht="14.1" customHeight="1" x14ac:dyDescent="0.2">
      <c r="A13" s="21" t="s">
        <v>70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>
        <f>SUM(Table2[[#This Row],[Column2]:[Column13]])</f>
        <v>0</v>
      </c>
    </row>
    <row r="14" spans="1:14" s="14" customFormat="1" ht="14.1" customHeight="1" x14ac:dyDescent="0.2">
      <c r="A14" s="21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>SUM(Table2[[#This Row],[Column2]:[Column13]])</f>
        <v>0</v>
      </c>
    </row>
    <row r="15" spans="1:14" s="14" customFormat="1" ht="14.1" customHeight="1" x14ac:dyDescent="0.2">
      <c r="A15" s="21" t="s">
        <v>67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>
        <f>SUM(Table2[[#This Row],[Column2]:[Column13]])</f>
        <v>0</v>
      </c>
    </row>
    <row r="16" spans="1:14" s="14" customFormat="1" ht="14.1" customHeight="1" x14ac:dyDescent="0.2">
      <c r="A16" s="21" t="s">
        <v>66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>
        <f>SUM(Table2[[#This Row],[Column2]:[Column13]])</f>
        <v>0</v>
      </c>
    </row>
    <row r="17" spans="1:14" s="14" customFormat="1" ht="14.1" customHeight="1" x14ac:dyDescent="0.2">
      <c r="A17" s="21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5"/>
      <c r="M17" s="22"/>
      <c r="N17" s="24">
        <f>SUM(Table2[[#This Row],[Column2]:[Column13]])</f>
        <v>0</v>
      </c>
    </row>
    <row r="18" spans="1:14" s="14" customFormat="1" ht="14.1" customHeight="1" x14ac:dyDescent="0.2">
      <c r="A18" s="21" t="s">
        <v>65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4">
        <f>SUM(Table2[[#This Row],[Column2]:[Column13]])</f>
        <v>0</v>
      </c>
    </row>
    <row r="19" spans="1:14" s="14" customFormat="1" ht="14.1" customHeight="1" x14ac:dyDescent="0.2">
      <c r="A19" s="21" t="s">
        <v>69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>
        <f>SUM(Table2[[#This Row],[Column2]:[Column13]])</f>
        <v>0</v>
      </c>
    </row>
    <row r="20" spans="1:14" s="14" customFormat="1" ht="14.1" customHeight="1" x14ac:dyDescent="0.2">
      <c r="A20" s="21" t="s">
        <v>63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4">
        <f>SUM(Table2[[#This Row],[Column2]:[Column13]])</f>
        <v>0</v>
      </c>
    </row>
    <row r="21" spans="1:14" s="27" customFormat="1" ht="14.1" customHeight="1" thickBot="1" x14ac:dyDescent="0.25">
      <c r="A21" s="18" t="s">
        <v>86</v>
      </c>
      <c r="B21" s="19">
        <f>SUBTOTAL(109,Table2[Column2])</f>
        <v>0</v>
      </c>
      <c r="C21" s="19">
        <f>SUBTOTAL(109,Table2[Column3])</f>
        <v>0</v>
      </c>
      <c r="D21" s="19">
        <f>SUBTOTAL(109,Table2[Column4])</f>
        <v>0</v>
      </c>
      <c r="E21" s="19">
        <f>SUBTOTAL(109,Table2[Column5])</f>
        <v>0</v>
      </c>
      <c r="F21" s="19">
        <f>SUBTOTAL(109,Table2[Column6])</f>
        <v>0</v>
      </c>
      <c r="G21" s="19">
        <f>SUBTOTAL(109,Table2[Column7])</f>
        <v>0</v>
      </c>
      <c r="H21" s="19">
        <f>SUBTOTAL(109,Table2[Column8])</f>
        <v>0</v>
      </c>
      <c r="I21" s="19">
        <f>SUBTOTAL(109,Table2[Column9])</f>
        <v>0</v>
      </c>
      <c r="J21" s="19">
        <f>SUBTOTAL(109,Table2[Column10])</f>
        <v>0</v>
      </c>
      <c r="K21" s="19">
        <f>SUBTOTAL(109,Table2[Column11])</f>
        <v>0</v>
      </c>
      <c r="L21" s="19">
        <f>SUBTOTAL(109,Table2[Column12])</f>
        <v>0</v>
      </c>
      <c r="M21" s="19">
        <f>SUBTOTAL(109,Table2[Column13])</f>
        <v>0</v>
      </c>
      <c r="N21" s="26">
        <f>SUBTOTAL(109,Table2[Column14])</f>
        <v>0</v>
      </c>
    </row>
    <row r="22" spans="1:14" s="20" customFormat="1" ht="14.1" customHeight="1" thickBot="1" x14ac:dyDescent="0.25">
      <c r="A22" s="32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14" customFormat="1" ht="14.1" customHeight="1" x14ac:dyDescent="0.2">
      <c r="A23" s="21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5"/>
      <c r="M23" s="22"/>
      <c r="N23" s="24">
        <f>SUM(Table3[[#This Row],[Column2]:[Column13]])</f>
        <v>0</v>
      </c>
    </row>
    <row r="24" spans="1:14" s="14" customFormat="1" ht="14.1" customHeight="1" x14ac:dyDescent="0.2">
      <c r="A24" s="21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5"/>
      <c r="M24" s="22"/>
      <c r="N24" s="24">
        <f>SUM(Table3[[#This Row],[Column2]:[Column13]])</f>
        <v>0</v>
      </c>
    </row>
    <row r="25" spans="1:14" s="14" customFormat="1" ht="14.1" customHeight="1" x14ac:dyDescent="0.2">
      <c r="A25" s="21" t="s">
        <v>33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5"/>
      <c r="M25" s="22"/>
      <c r="N25" s="24">
        <f>SUM(Table3[[#This Row],[Column2]:[Column13]])</f>
        <v>0</v>
      </c>
    </row>
    <row r="26" spans="1:14" s="14" customFormat="1" ht="14.1" customHeight="1" x14ac:dyDescent="0.2">
      <c r="A26" s="21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5"/>
      <c r="M26" s="22"/>
      <c r="N26" s="24">
        <f>SUM(Table3[[#This Row],[Column2]:[Column13]])</f>
        <v>0</v>
      </c>
    </row>
    <row r="27" spans="1:14" s="14" customFormat="1" ht="14.1" customHeight="1" x14ac:dyDescent="0.2">
      <c r="A27" s="21" t="s">
        <v>59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4">
        <f>SUM(Table3[[#This Row],[Column2]:[Column13]])</f>
        <v>0</v>
      </c>
    </row>
    <row r="28" spans="1:14" s="14" customFormat="1" ht="14.1" customHeight="1" x14ac:dyDescent="0.2">
      <c r="A28" s="21" t="s">
        <v>31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5"/>
      <c r="M28" s="22"/>
      <c r="N28" s="24">
        <f>SUM(Table3[[#This Row],[Column2]:[Column13]])</f>
        <v>0</v>
      </c>
    </row>
    <row r="29" spans="1:14" s="14" customFormat="1" ht="14.1" customHeight="1" thickBot="1" x14ac:dyDescent="0.25">
      <c r="A29" s="18" t="s">
        <v>86</v>
      </c>
      <c r="B29" s="19">
        <f>SUBTOTAL(109,Table3[Column2])</f>
        <v>0</v>
      </c>
      <c r="C29" s="19">
        <f>SUBTOTAL(109,Table3[Column3])</f>
        <v>0</v>
      </c>
      <c r="D29" s="19">
        <f>SUBTOTAL(109,Table3[Column4])</f>
        <v>0</v>
      </c>
      <c r="E29" s="19">
        <f>SUBTOTAL(109,Table3[Column5])</f>
        <v>0</v>
      </c>
      <c r="F29" s="19">
        <f>SUBTOTAL(109,Table3[Column6])</f>
        <v>0</v>
      </c>
      <c r="G29" s="19">
        <f>SUBTOTAL(109,Table3[Column7])</f>
        <v>0</v>
      </c>
      <c r="H29" s="19">
        <f>SUBTOTAL(109,Table3[Column8])</f>
        <v>0</v>
      </c>
      <c r="I29" s="19">
        <f>SUBTOTAL(109,Table3[Column9])</f>
        <v>0</v>
      </c>
      <c r="J29" s="19">
        <f>SUBTOTAL(109,Table3[Column10])</f>
        <v>0</v>
      </c>
      <c r="K29" s="19">
        <f>SUBTOTAL(109,Table3[Column11])</f>
        <v>0</v>
      </c>
      <c r="L29" s="19">
        <f>SUBTOTAL(109,Table3[Column12])</f>
        <v>0</v>
      </c>
      <c r="M29" s="19">
        <f>SUBTOTAL(109,Table3[Column13])</f>
        <v>0</v>
      </c>
      <c r="N29" s="26">
        <f>SUBTOTAL(109,Table3[Column14])</f>
        <v>0</v>
      </c>
    </row>
    <row r="30" spans="1:14" s="20" customFormat="1" ht="14.1" customHeight="1" thickBot="1" x14ac:dyDescent="0.25">
      <c r="A30" s="32" t="s">
        <v>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14" customFormat="1" ht="14.1" customHeight="1" x14ac:dyDescent="0.2">
      <c r="A31" s="21" t="s">
        <v>64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>
        <f>SUM(Table4[[#This Row],[Column2]:[Column13]])</f>
        <v>0</v>
      </c>
    </row>
    <row r="32" spans="1:14" s="14" customFormat="1" ht="14.1" customHeight="1" x14ac:dyDescent="0.2">
      <c r="A32" s="21" t="s">
        <v>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>
        <f>SUM(Table4[[#This Row],[Column2]:[Column13]])</f>
        <v>0</v>
      </c>
    </row>
    <row r="33" spans="1:14" s="14" customFormat="1" ht="14.1" customHeight="1" x14ac:dyDescent="0.2">
      <c r="A33" s="21" t="s">
        <v>40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>
        <f>SUM(Table4[[#This Row],[Column2]:[Column13]])</f>
        <v>0</v>
      </c>
    </row>
    <row r="34" spans="1:14" s="14" customFormat="1" ht="14.1" customHeight="1" x14ac:dyDescent="0.2">
      <c r="A34" s="21" t="s">
        <v>79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>
        <f>SUM(Table4[[#This Row],[Column2]:[Column13]])</f>
        <v>0</v>
      </c>
    </row>
    <row r="35" spans="1:14" s="14" customFormat="1" ht="14.1" customHeight="1" x14ac:dyDescent="0.2">
      <c r="A35" s="21" t="s">
        <v>61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">
        <f>SUM(Table4[[#This Row],[Column2]:[Column13]])</f>
        <v>0</v>
      </c>
    </row>
    <row r="36" spans="1:14" s="14" customFormat="1" ht="14.1" customHeight="1" x14ac:dyDescent="0.2">
      <c r="A36" s="21" t="s">
        <v>62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>
        <f>SUM(Table4[[#This Row],[Column2]:[Column13]])</f>
        <v>0</v>
      </c>
    </row>
    <row r="37" spans="1:14" s="14" customFormat="1" ht="14.1" customHeight="1" thickBot="1" x14ac:dyDescent="0.25">
      <c r="A37" s="18" t="s">
        <v>86</v>
      </c>
      <c r="B37" s="19">
        <f>SUBTOTAL(109,Table4[Column2])</f>
        <v>0</v>
      </c>
      <c r="C37" s="19">
        <f>SUBTOTAL(109,Table4[Column3])</f>
        <v>0</v>
      </c>
      <c r="D37" s="19">
        <f>SUBTOTAL(109,Table4[Column4])</f>
        <v>0</v>
      </c>
      <c r="E37" s="19">
        <f>SUBTOTAL(109,Table4[Column5])</f>
        <v>0</v>
      </c>
      <c r="F37" s="19">
        <f>SUBTOTAL(109,Table4[Column6])</f>
        <v>0</v>
      </c>
      <c r="G37" s="19">
        <f>SUBTOTAL(109,Table4[Column7])</f>
        <v>0</v>
      </c>
      <c r="H37" s="19">
        <f>SUBTOTAL(109,Table4[Column8])</f>
        <v>0</v>
      </c>
      <c r="I37" s="19">
        <f>SUBTOTAL(109,Table4[Column9])</f>
        <v>0</v>
      </c>
      <c r="J37" s="19">
        <f>SUBTOTAL(109,Table4[Column10])</f>
        <v>0</v>
      </c>
      <c r="K37" s="19">
        <f>SUBTOTAL(109,Table4[Column11])</f>
        <v>0</v>
      </c>
      <c r="L37" s="19">
        <f>SUBTOTAL(109,Table4[Column12])</f>
        <v>0</v>
      </c>
      <c r="M37" s="19">
        <f>SUBTOTAL(109,Table4[Column13])</f>
        <v>0</v>
      </c>
      <c r="N37" s="26">
        <f>SUBTOTAL(109,Table4[Column14])</f>
        <v>0</v>
      </c>
    </row>
    <row r="38" spans="1:14" s="20" customFormat="1" ht="14.1" customHeight="1" thickBot="1" x14ac:dyDescent="0.25">
      <c r="A38" s="32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14" customFormat="1" ht="14.1" customHeight="1" x14ac:dyDescent="0.2">
      <c r="A39" s="21" t="s">
        <v>29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5"/>
      <c r="M39" s="25"/>
      <c r="N39" s="24">
        <f>SUM(Table5[[#This Row],[Column2]:[Column13]])</f>
        <v>0</v>
      </c>
    </row>
    <row r="40" spans="1:14" s="14" customFormat="1" ht="14.1" customHeight="1" x14ac:dyDescent="0.2">
      <c r="A40" s="21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5"/>
      <c r="M40" s="25"/>
      <c r="N40" s="24">
        <f>SUM(Table5[[#This Row],[Column2]:[Column13]])</f>
        <v>0</v>
      </c>
    </row>
    <row r="41" spans="1:14" s="14" customFormat="1" ht="14.1" customHeight="1" x14ac:dyDescent="0.2">
      <c r="A41" s="21" t="s">
        <v>27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5"/>
      <c r="M41" s="25"/>
      <c r="N41" s="24">
        <f>SUM(Table5[[#This Row],[Column2]:[Column13]])</f>
        <v>0</v>
      </c>
    </row>
    <row r="42" spans="1:14" s="14" customFormat="1" ht="14.1" customHeight="1" x14ac:dyDescent="0.2">
      <c r="A42" s="21" t="s">
        <v>71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4">
        <f>SUM(Table5[[#This Row],[Column2]:[Column13]])</f>
        <v>0</v>
      </c>
    </row>
    <row r="43" spans="1:14" s="14" customFormat="1" ht="14.1" customHeight="1" thickBot="1" x14ac:dyDescent="0.25">
      <c r="A43" s="18" t="s">
        <v>86</v>
      </c>
      <c r="B43" s="19">
        <f>SUBTOTAL(109,Table5[Column2])</f>
        <v>0</v>
      </c>
      <c r="C43" s="19">
        <f>SUBTOTAL(109,Table5[Column3])</f>
        <v>0</v>
      </c>
      <c r="D43" s="19">
        <f>SUBTOTAL(109,Table5[Column4])</f>
        <v>0</v>
      </c>
      <c r="E43" s="19">
        <f>SUBTOTAL(109,Table5[Column5])</f>
        <v>0</v>
      </c>
      <c r="F43" s="19">
        <f>SUBTOTAL(109,Table5[Column6])</f>
        <v>0</v>
      </c>
      <c r="G43" s="19">
        <f>SUBTOTAL(109,Table5[Column7])</f>
        <v>0</v>
      </c>
      <c r="H43" s="19">
        <f>SUBTOTAL(109,Table5[Column8])</f>
        <v>0</v>
      </c>
      <c r="I43" s="19">
        <f>SUBTOTAL(109,Table5[Column9])</f>
        <v>0</v>
      </c>
      <c r="J43" s="19">
        <f>SUBTOTAL(109,Table5[Column10])</f>
        <v>0</v>
      </c>
      <c r="K43" s="19">
        <f>SUBTOTAL(109,Table5[Column11])</f>
        <v>0</v>
      </c>
      <c r="L43" s="19">
        <f>SUBTOTAL(109,Table5[Column12])</f>
        <v>0</v>
      </c>
      <c r="M43" s="19">
        <f>SUBTOTAL(109,Table5[Column13])</f>
        <v>0</v>
      </c>
      <c r="N43" s="26">
        <f>SUBTOTAL(109,Table5[Column14])</f>
        <v>0</v>
      </c>
    </row>
    <row r="44" spans="1:14" s="20" customFormat="1" ht="14.1" customHeight="1" thickBot="1" x14ac:dyDescent="0.25">
      <c r="A44" s="32" t="s">
        <v>26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s="14" customFormat="1" ht="14.1" customHeight="1" x14ac:dyDescent="0.2">
      <c r="A45" s="21" t="s">
        <v>73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2"/>
      <c r="N45" s="24">
        <f>SUM(Table6[[#This Row],[Column2]:[Column13]])</f>
        <v>0</v>
      </c>
    </row>
    <row r="46" spans="1:14" s="14" customFormat="1" ht="14.1" customHeight="1" x14ac:dyDescent="0.2">
      <c r="A46" s="21" t="s">
        <v>25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2"/>
      <c r="N46" s="24">
        <f>SUM(Table6[[#This Row],[Column2]:[Column13]])</f>
        <v>0</v>
      </c>
    </row>
    <row r="47" spans="1:14" s="14" customFormat="1" ht="14.1" customHeight="1" x14ac:dyDescent="0.2">
      <c r="A47" s="21" t="s">
        <v>24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2"/>
      <c r="N47" s="24">
        <f>SUM(Table6[[#This Row],[Column2]:[Column13]])</f>
        <v>0</v>
      </c>
    </row>
    <row r="48" spans="1:14" s="14" customFormat="1" ht="14.1" customHeight="1" x14ac:dyDescent="0.2">
      <c r="A48" s="21" t="s">
        <v>72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4">
        <f>SUM(Table6[[#This Row],[Column2]:[Column13]])</f>
        <v>0</v>
      </c>
    </row>
    <row r="49" spans="1:14" s="14" customFormat="1" ht="14.1" customHeight="1" x14ac:dyDescent="0.2">
      <c r="A49" s="21" t="s">
        <v>80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2"/>
      <c r="N49" s="24">
        <f>SUM(Table6[[#This Row],[Column2]:[Column13]])</f>
        <v>0</v>
      </c>
    </row>
    <row r="50" spans="1:14" s="14" customFormat="1" ht="14.1" customHeight="1" x14ac:dyDescent="0.2">
      <c r="A50" s="21" t="s">
        <v>81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2"/>
      <c r="N50" s="24">
        <f>SUM(Table6[[#This Row],[Column2]:[Column13]])</f>
        <v>0</v>
      </c>
    </row>
    <row r="51" spans="1:14" s="14" customFormat="1" ht="14.1" customHeight="1" x14ac:dyDescent="0.2">
      <c r="A51" s="21" t="s">
        <v>74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2"/>
      <c r="N51" s="24">
        <f>SUM(Table6[[#This Row],[Column2]:[Column13]])</f>
        <v>0</v>
      </c>
    </row>
    <row r="52" spans="1:14" s="14" customFormat="1" ht="14.1" customHeight="1" thickBot="1" x14ac:dyDescent="0.25">
      <c r="A52" s="18" t="s">
        <v>86</v>
      </c>
      <c r="B52" s="19">
        <f>SUBTOTAL(109,Table6[Column2])</f>
        <v>0</v>
      </c>
      <c r="C52" s="19">
        <f>SUBTOTAL(109,Table6[Column3])</f>
        <v>0</v>
      </c>
      <c r="D52" s="19">
        <f>SUBTOTAL(109,Table6[Column4])</f>
        <v>0</v>
      </c>
      <c r="E52" s="19">
        <f>SUBTOTAL(109,Table6[Column5])</f>
        <v>0</v>
      </c>
      <c r="F52" s="19">
        <f>SUBTOTAL(109,Table6[Column6])</f>
        <v>0</v>
      </c>
      <c r="G52" s="19">
        <f>SUBTOTAL(109,Table6[Column7])</f>
        <v>0</v>
      </c>
      <c r="H52" s="19">
        <f>SUBTOTAL(109,Table6[Column8])</f>
        <v>0</v>
      </c>
      <c r="I52" s="19">
        <f>SUBTOTAL(109,Table6[Column9])</f>
        <v>0</v>
      </c>
      <c r="J52" s="19">
        <f>SUBTOTAL(109,Table6[Column10])</f>
        <v>0</v>
      </c>
      <c r="K52" s="19">
        <f>SUBTOTAL(109,Table6[Column11])</f>
        <v>0</v>
      </c>
      <c r="L52" s="19">
        <f>SUBTOTAL(109,Table6[Column12])</f>
        <v>0</v>
      </c>
      <c r="M52" s="19">
        <f>SUBTOTAL(109,Table6[Column13])</f>
        <v>0</v>
      </c>
      <c r="N52" s="26">
        <f>SUBTOTAL(109,Table6[Column14])</f>
        <v>0</v>
      </c>
    </row>
    <row r="53" spans="1:14" s="20" customFormat="1" ht="14.1" customHeight="1" thickBot="1" x14ac:dyDescent="0.25">
      <c r="A53" s="32" t="s">
        <v>23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s="14" customFormat="1" ht="14.1" customHeight="1" x14ac:dyDescent="0.2">
      <c r="A54" s="21" t="s">
        <v>22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5"/>
      <c r="M54" s="22"/>
      <c r="N54" s="24">
        <f>SUM(Table7[[#This Row],[Column2]:[Column13]])</f>
        <v>0</v>
      </c>
    </row>
    <row r="55" spans="1:14" s="14" customFormat="1" ht="14.1" customHeight="1" x14ac:dyDescent="0.2">
      <c r="A55" s="21" t="s">
        <v>68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5"/>
      <c r="M55" s="22"/>
      <c r="N55" s="24">
        <f>SUM(Table7[[#This Row],[Column2]:[Column13]])</f>
        <v>0</v>
      </c>
    </row>
    <row r="56" spans="1:14" s="14" customFormat="1" ht="14.1" customHeight="1" x14ac:dyDescent="0.2">
      <c r="A56" s="21" t="s">
        <v>21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5"/>
      <c r="M56" s="22"/>
      <c r="N56" s="24">
        <f>SUM(Table7[[#This Row],[Column2]:[Column13]])</f>
        <v>0</v>
      </c>
    </row>
    <row r="57" spans="1:14" s="14" customFormat="1" ht="14.1" customHeight="1" x14ac:dyDescent="0.2">
      <c r="A57" s="21" t="s">
        <v>20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5"/>
      <c r="M57" s="22"/>
      <c r="N57" s="24">
        <f>SUM(Table7[[#This Row],[Column2]:[Column13]])</f>
        <v>0</v>
      </c>
    </row>
    <row r="58" spans="1:14" s="14" customFormat="1" ht="14.1" customHeight="1" x14ac:dyDescent="0.2">
      <c r="A58" s="21" t="s">
        <v>19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5"/>
      <c r="M58" s="22"/>
      <c r="N58" s="24">
        <f>SUM(Table7[[#This Row],[Column2]:[Column13]])</f>
        <v>0</v>
      </c>
    </row>
    <row r="59" spans="1:14" s="14" customFormat="1" ht="14.1" customHeight="1" x14ac:dyDescent="0.2">
      <c r="A59" s="21" t="s">
        <v>58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>
        <f>SUM(Table7[[#This Row],[Column2]:[Column13]])</f>
        <v>0</v>
      </c>
    </row>
    <row r="60" spans="1:14" s="14" customFormat="1" ht="14.1" customHeight="1" thickBot="1" x14ac:dyDescent="0.25">
      <c r="A60" s="18" t="s">
        <v>86</v>
      </c>
      <c r="B60" s="19">
        <f>SUBTOTAL(109,Table7[Column2])</f>
        <v>0</v>
      </c>
      <c r="C60" s="19">
        <f>SUBTOTAL(109,Table7[Column3])</f>
        <v>0</v>
      </c>
      <c r="D60" s="19">
        <f>SUBTOTAL(109,Table7[Column4])</f>
        <v>0</v>
      </c>
      <c r="E60" s="19">
        <f>SUBTOTAL(109,Table7[Column5])</f>
        <v>0</v>
      </c>
      <c r="F60" s="19">
        <f>SUBTOTAL(109,Table7[Column6])</f>
        <v>0</v>
      </c>
      <c r="G60" s="19">
        <f>SUBTOTAL(109,Table7[Column7])</f>
        <v>0</v>
      </c>
      <c r="H60" s="19">
        <f>SUBTOTAL(109,Table7[Column8])</f>
        <v>0</v>
      </c>
      <c r="I60" s="19">
        <f>SUBTOTAL(109,Table7[Column9])</f>
        <v>0</v>
      </c>
      <c r="J60" s="19">
        <f>SUBTOTAL(109,Table7[Column10])</f>
        <v>0</v>
      </c>
      <c r="K60" s="19">
        <f>SUBTOTAL(109,Table7[Column11])</f>
        <v>0</v>
      </c>
      <c r="L60" s="19">
        <f>SUBTOTAL(109,Table7[Column12])</f>
        <v>0</v>
      </c>
      <c r="M60" s="19">
        <f>SUBTOTAL(109,Table7[Column13])</f>
        <v>0</v>
      </c>
      <c r="N60" s="26">
        <f>SUBTOTAL(109,Table7[Column14])</f>
        <v>0</v>
      </c>
    </row>
    <row r="61" spans="1:14" s="20" customFormat="1" ht="14.1" customHeight="1" thickBot="1" x14ac:dyDescent="0.25">
      <c r="A61" s="32" t="s">
        <v>18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14" customFormat="1" ht="14.1" customHeight="1" x14ac:dyDescent="0.2">
      <c r="A62" s="21" t="s">
        <v>17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4">
        <f>SUM(Table8[[#This Row],[Column2]:[Column13]])</f>
        <v>0</v>
      </c>
    </row>
    <row r="63" spans="1:14" s="14" customFormat="1" ht="14.1" customHeight="1" x14ac:dyDescent="0.2">
      <c r="A63" s="21" t="s">
        <v>16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>
        <f>SUM(Table8[[#This Row],[Column2]:[Column13]])</f>
        <v>0</v>
      </c>
    </row>
    <row r="64" spans="1:14" s="14" customFormat="1" ht="14.1" customHeight="1" x14ac:dyDescent="0.2">
      <c r="A64" s="21" t="s">
        <v>15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>
        <f>SUM(Table8[[#This Row],[Column2]:[Column13]])</f>
        <v>0</v>
      </c>
    </row>
    <row r="65" spans="1:14" s="14" customFormat="1" ht="14.1" customHeight="1" x14ac:dyDescent="0.2">
      <c r="A65" s="21" t="s">
        <v>75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>
        <f>SUM(Table8[[#This Row],[Column2]:[Column13]])</f>
        <v>0</v>
      </c>
    </row>
    <row r="66" spans="1:14" s="14" customFormat="1" ht="14.1" customHeight="1" thickBot="1" x14ac:dyDescent="0.25">
      <c r="A66" s="18" t="s">
        <v>86</v>
      </c>
      <c r="B66" s="19">
        <f>SUBTOTAL(109,Table8[Column2])</f>
        <v>0</v>
      </c>
      <c r="C66" s="19">
        <f>SUBTOTAL(109,Table8[Column3])</f>
        <v>0</v>
      </c>
      <c r="D66" s="19">
        <f>SUBTOTAL(109,Table8[Column4])</f>
        <v>0</v>
      </c>
      <c r="E66" s="19">
        <f>SUBTOTAL(109,Table8[Column5])</f>
        <v>0</v>
      </c>
      <c r="F66" s="19">
        <f>SUBTOTAL(109,Table8[Column6])</f>
        <v>0</v>
      </c>
      <c r="G66" s="19">
        <f>SUBTOTAL(109,Table8[Column7])</f>
        <v>0</v>
      </c>
      <c r="H66" s="19">
        <f>SUBTOTAL(109,Table8[Column8])</f>
        <v>0</v>
      </c>
      <c r="I66" s="19">
        <f>SUBTOTAL(109,Table8[Column9])</f>
        <v>0</v>
      </c>
      <c r="J66" s="19">
        <f>SUBTOTAL(109,Table8[Column10])</f>
        <v>0</v>
      </c>
      <c r="K66" s="19">
        <f>SUBTOTAL(109,Table8[Column11])</f>
        <v>0</v>
      </c>
      <c r="L66" s="19">
        <f>SUBTOTAL(109,Table8[Column12])</f>
        <v>0</v>
      </c>
      <c r="M66" s="19">
        <f>SUBTOTAL(109,Table8[Column13])</f>
        <v>0</v>
      </c>
      <c r="N66" s="26">
        <f>SUBTOTAL(109,Table8[Column14])</f>
        <v>0</v>
      </c>
    </row>
    <row r="67" spans="1:14" s="20" customFormat="1" ht="14.1" customHeight="1" thickBot="1" x14ac:dyDescent="0.25">
      <c r="A67" s="32" t="s">
        <v>76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s="14" customFormat="1" ht="14.1" customHeight="1" x14ac:dyDescent="0.2">
      <c r="A68" s="21" t="s">
        <v>14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4">
        <f>SUM(Table9[[#This Row],[Column2]:[Column13]])</f>
        <v>0</v>
      </c>
    </row>
    <row r="69" spans="1:14" s="14" customFormat="1" ht="14.1" customHeight="1" x14ac:dyDescent="0.2">
      <c r="A69" s="21" t="s">
        <v>13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>
        <f>SUM(Table9[[#This Row],[Column2]:[Column13]])</f>
        <v>0</v>
      </c>
    </row>
    <row r="70" spans="1:14" s="14" customFormat="1" ht="14.1" customHeight="1" x14ac:dyDescent="0.2">
      <c r="A70" s="21" t="s">
        <v>12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>
        <f>SUM(Table9[[#This Row],[Column2]:[Column13]])</f>
        <v>0</v>
      </c>
    </row>
    <row r="71" spans="1:14" s="14" customFormat="1" ht="14.1" customHeight="1" x14ac:dyDescent="0.2">
      <c r="A71" s="21" t="s">
        <v>11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>
        <f>SUM(Table9[[#This Row],[Column2]:[Column13]])</f>
        <v>0</v>
      </c>
    </row>
    <row r="72" spans="1:14" s="14" customFormat="1" ht="14.1" customHeight="1" x14ac:dyDescent="0.2">
      <c r="A72" s="21" t="s">
        <v>10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4">
        <f>SUM(Table9[[#This Row],[Column2]:[Column13]])</f>
        <v>0</v>
      </c>
    </row>
    <row r="73" spans="1:14" s="14" customFormat="1" ht="14.1" customHeight="1" x14ac:dyDescent="0.2">
      <c r="A73" s="21" t="s">
        <v>82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4">
        <f>SUM(Table9[[#This Row],[Column2]:[Column13]])</f>
        <v>0</v>
      </c>
    </row>
    <row r="74" spans="1:14" s="14" customFormat="1" ht="14.1" customHeight="1" x14ac:dyDescent="0.2">
      <c r="A74" s="21" t="s">
        <v>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>
        <f>SUM(Table9[[#This Row],[Column2]:[Column13]])</f>
        <v>0</v>
      </c>
    </row>
    <row r="75" spans="1:14" s="14" customFormat="1" ht="14.1" customHeight="1" thickBot="1" x14ac:dyDescent="0.25">
      <c r="A75" s="18" t="s">
        <v>86</v>
      </c>
      <c r="B75" s="19">
        <f>SUBTOTAL(109,Table9[Column2])</f>
        <v>0</v>
      </c>
      <c r="C75" s="19">
        <f>SUBTOTAL(109,Table9[Column3])</f>
        <v>0</v>
      </c>
      <c r="D75" s="19">
        <f>SUBTOTAL(109,Table9[Column4])</f>
        <v>0</v>
      </c>
      <c r="E75" s="19">
        <f>SUBTOTAL(109,Table9[Column5])</f>
        <v>0</v>
      </c>
      <c r="F75" s="19">
        <f>SUBTOTAL(109,Table9[Column6])</f>
        <v>0</v>
      </c>
      <c r="G75" s="19">
        <f>SUBTOTAL(109,Table9[Column7])</f>
        <v>0</v>
      </c>
      <c r="H75" s="19">
        <f>SUBTOTAL(109,Table9[Column8])</f>
        <v>0</v>
      </c>
      <c r="I75" s="19">
        <f>SUBTOTAL(109,Table9[Column9])</f>
        <v>0</v>
      </c>
      <c r="J75" s="19">
        <f>SUBTOTAL(109,Table9[Column10])</f>
        <v>0</v>
      </c>
      <c r="K75" s="19">
        <f>SUBTOTAL(109,Table9[Column11])</f>
        <v>0</v>
      </c>
      <c r="L75" s="19">
        <f>SUBTOTAL(109,Table9[Column12])</f>
        <v>0</v>
      </c>
      <c r="M75" s="19">
        <f>SUBTOTAL(109,Table9[Column13])</f>
        <v>0</v>
      </c>
      <c r="N75" s="26">
        <f>SUBTOTAL(109,Table9[Column14])</f>
        <v>0</v>
      </c>
    </row>
    <row r="76" spans="1:14" s="20" customFormat="1" ht="14.1" customHeight="1" thickBot="1" x14ac:dyDescent="0.25">
      <c r="A76" s="32" t="s">
        <v>8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14" customFormat="1" ht="14.1" customHeight="1" x14ac:dyDescent="0.2">
      <c r="A77" s="21" t="s">
        <v>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>
        <f>SUM(Table10[[#This Row],[Column2]:[Column13]])</f>
        <v>0</v>
      </c>
    </row>
    <row r="78" spans="1:14" s="14" customFormat="1" ht="14.1" customHeight="1" x14ac:dyDescent="0.2">
      <c r="A78" s="21" t="s">
        <v>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>
        <f>SUM(Table10[[#This Row],[Column2]:[Column13]])</f>
        <v>0</v>
      </c>
    </row>
    <row r="79" spans="1:14" s="14" customFormat="1" ht="14.1" customHeight="1" x14ac:dyDescent="0.2">
      <c r="A79" s="21" t="s">
        <v>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>
        <f>SUM(Table10[[#This Row],[Column2]:[Column13]])</f>
        <v>0</v>
      </c>
    </row>
    <row r="80" spans="1:14" s="14" customFormat="1" ht="14.1" customHeight="1" x14ac:dyDescent="0.2">
      <c r="A80" s="21" t="s">
        <v>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>
        <f>SUM(Table10[[#This Row],[Column2]:[Column13]])</f>
        <v>0</v>
      </c>
    </row>
    <row r="81" spans="1:14" s="14" customFormat="1" ht="14.1" customHeight="1" x14ac:dyDescent="0.2">
      <c r="A81" s="21" t="s">
        <v>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>
        <f>SUM(Table10[[#This Row],[Column2]:[Column13]])</f>
        <v>0</v>
      </c>
    </row>
    <row r="82" spans="1:14" s="14" customFormat="1" ht="14.1" customHeight="1" thickBot="1" x14ac:dyDescent="0.25">
      <c r="A82" s="18" t="s">
        <v>86</v>
      </c>
      <c r="B82" s="19">
        <f>SUBTOTAL(109,Table10[Column2])</f>
        <v>0</v>
      </c>
      <c r="C82" s="19">
        <f>SUBTOTAL(109,Table10[Column3])</f>
        <v>0</v>
      </c>
      <c r="D82" s="19">
        <f>SUBTOTAL(109,Table10[Column4])</f>
        <v>0</v>
      </c>
      <c r="E82" s="19">
        <f>SUBTOTAL(109,Table10[Column5])</f>
        <v>0</v>
      </c>
      <c r="F82" s="19">
        <f>SUBTOTAL(109,Table10[Column6])</f>
        <v>0</v>
      </c>
      <c r="G82" s="19">
        <f>SUBTOTAL(109,Table10[Column7])</f>
        <v>0</v>
      </c>
      <c r="H82" s="19">
        <f>SUBTOTAL(109,Table10[Column8])</f>
        <v>0</v>
      </c>
      <c r="I82" s="19">
        <f>SUBTOTAL(109,Table10[Column9])</f>
        <v>0</v>
      </c>
      <c r="J82" s="19">
        <f>SUBTOTAL(109,Table10[Column10])</f>
        <v>0</v>
      </c>
      <c r="K82" s="19">
        <f>SUBTOTAL(109,Table10[Column11])</f>
        <v>0</v>
      </c>
      <c r="L82" s="19">
        <f>SUBTOTAL(109,Table10[Column12])</f>
        <v>0</v>
      </c>
      <c r="M82" s="19">
        <f>SUBTOTAL(109,Table10[Column13])</f>
        <v>0</v>
      </c>
      <c r="N82" s="19">
        <f>SUBTOTAL(109,Table10[Column14])</f>
        <v>0</v>
      </c>
    </row>
    <row r="83" spans="1:14" s="20" customFormat="1" ht="14.1" customHeight="1" thickBot="1" x14ac:dyDescent="0.25">
      <c r="A83" s="32" t="s">
        <v>77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s="14" customFormat="1" ht="14.1" customHeight="1" x14ac:dyDescent="0.2">
      <c r="A84" s="21" t="s">
        <v>83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>
        <f>SUM(Table11[[#This Row],[Column2]:[Column13]])</f>
        <v>0</v>
      </c>
    </row>
    <row r="85" spans="1:14" s="14" customFormat="1" ht="14.1" customHeight="1" x14ac:dyDescent="0.2">
      <c r="A85" s="21" t="s">
        <v>84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>
        <f>SUM(Table11[[#This Row],[Column2]:[Column13]])</f>
        <v>0</v>
      </c>
    </row>
    <row r="86" spans="1:14" s="14" customFormat="1" ht="14.1" customHeight="1" x14ac:dyDescent="0.2">
      <c r="A86" s="21" t="s">
        <v>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>
        <f>SUM(Table11[[#This Row],[Column2]:[Column13]])</f>
        <v>0</v>
      </c>
    </row>
    <row r="87" spans="1:14" s="14" customFormat="1" ht="14.1" customHeight="1" x14ac:dyDescent="0.2">
      <c r="A87" s="21" t="s">
        <v>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>
        <f>SUM(Table11[[#This Row],[Column2]:[Column13]])</f>
        <v>0</v>
      </c>
    </row>
    <row r="88" spans="1:14" s="14" customFormat="1" ht="14.1" customHeight="1" x14ac:dyDescent="0.2">
      <c r="A88" s="21" t="s">
        <v>78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>
        <f>SUM(Table11[[#This Row],[Column2]:[Column13]])</f>
        <v>0</v>
      </c>
    </row>
    <row r="89" spans="1:14" s="14" customFormat="1" ht="14.1" customHeight="1" thickBot="1" x14ac:dyDescent="0.25">
      <c r="A89" s="18" t="s">
        <v>86</v>
      </c>
      <c r="B89" s="19">
        <f>SUBTOTAL(109,Table11[Column2])</f>
        <v>0</v>
      </c>
      <c r="C89" s="19">
        <f>SUBTOTAL(109,Table11[Column3])</f>
        <v>0</v>
      </c>
      <c r="D89" s="19">
        <f>SUBTOTAL(109,Table11[Column4])</f>
        <v>0</v>
      </c>
      <c r="E89" s="19">
        <f>SUBTOTAL(109,Table11[Column5])</f>
        <v>0</v>
      </c>
      <c r="F89" s="19">
        <f>SUBTOTAL(109,Table11[Column6])</f>
        <v>0</v>
      </c>
      <c r="G89" s="19">
        <f>SUBTOTAL(109,Table11[Column7])</f>
        <v>0</v>
      </c>
      <c r="H89" s="19">
        <f>SUBTOTAL(109,Table11[Column8])</f>
        <v>0</v>
      </c>
      <c r="I89" s="19">
        <f>SUBTOTAL(109,Table11[Column9])</f>
        <v>0</v>
      </c>
      <c r="J89" s="19">
        <f>SUBTOTAL(109,Table11[Column10])</f>
        <v>0</v>
      </c>
      <c r="K89" s="19">
        <f>SUBTOTAL(109,Table11[Column11])</f>
        <v>0</v>
      </c>
      <c r="L89" s="19">
        <f>SUBTOTAL(109,Table11[Column12])</f>
        <v>0</v>
      </c>
      <c r="M89" s="19">
        <f>SUBTOTAL(109,Table11[Column13])</f>
        <v>0</v>
      </c>
      <c r="N89" s="19">
        <f>SUBTOTAL(109,Table11[Column14])</f>
        <v>0</v>
      </c>
    </row>
    <row r="90" spans="1:14" s="20" customFormat="1" ht="14.1" customHeight="1" thickBot="1" x14ac:dyDescent="0.25">
      <c r="A90" s="32" t="s">
        <v>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s="14" customFormat="1" ht="14.1" customHeight="1" x14ac:dyDescent="0.2">
      <c r="A91" s="28" t="s">
        <v>89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 t="e">
        <f ca="1">SOMA(#REF!)</f>
        <v>#NAME?</v>
      </c>
    </row>
    <row r="92" spans="1:14" s="27" customFormat="1" ht="14.1" customHeight="1" x14ac:dyDescent="0.2">
      <c r="A92" s="18" t="s">
        <v>86</v>
      </c>
      <c r="B92" s="19">
        <f>SUBTOTAL(109,Table12[Column2])</f>
        <v>0</v>
      </c>
      <c r="C92" s="19">
        <f>SUBTOTAL(109,Table12[Column3])</f>
        <v>0</v>
      </c>
      <c r="D92" s="19">
        <f>SUBTOTAL(109,Table12[Column4])</f>
        <v>0</v>
      </c>
      <c r="E92" s="19">
        <f>SUBTOTAL(109,Table12[Column5])</f>
        <v>0</v>
      </c>
      <c r="F92" s="19">
        <f>SUBTOTAL(109,Table12[Column6])</f>
        <v>0</v>
      </c>
      <c r="G92" s="19">
        <f>SUBTOTAL(109,Table12[Column7])</f>
        <v>0</v>
      </c>
      <c r="H92" s="19">
        <f>SUBTOTAL(109,Table12[Column8])</f>
        <v>0</v>
      </c>
      <c r="I92" s="19">
        <f>SUBTOTAL(109,Table12[Column9])</f>
        <v>0</v>
      </c>
      <c r="J92" s="19">
        <f>SUBTOTAL(109,Table12[Column10])</f>
        <v>0</v>
      </c>
      <c r="K92" s="19">
        <f>SUBTOTAL(109,Table12[Column11])</f>
        <v>0</v>
      </c>
      <c r="L92" s="19">
        <f>SUBTOTAL(109,Table12[Column12])</f>
        <v>0</v>
      </c>
      <c r="M92" s="19">
        <f>SUBTOTAL(109,Table12[Column13])</f>
        <v>0</v>
      </c>
      <c r="N92" s="26" t="e">
        <f ca="1">SUBTOTAL(109,Table12[Column14])</f>
        <v>#NAME?</v>
      </c>
    </row>
    <row r="93" spans="1:14" s="30" customFormat="1" ht="14.1" customHeight="1" x14ac:dyDescent="0.2">
      <c r="A93" s="29"/>
    </row>
  </sheetData>
  <mergeCells count="14">
    <mergeCell ref="A12:N12"/>
    <mergeCell ref="A83:N83"/>
    <mergeCell ref="A22:N22"/>
    <mergeCell ref="A30:N30"/>
    <mergeCell ref="A1:N1"/>
    <mergeCell ref="A6:N6"/>
    <mergeCell ref="A38:N38"/>
    <mergeCell ref="A44:N44"/>
    <mergeCell ref="A11:N11"/>
    <mergeCell ref="A90:N90"/>
    <mergeCell ref="A76:N76"/>
    <mergeCell ref="A61:N61"/>
    <mergeCell ref="A53:N53"/>
    <mergeCell ref="A67:N67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fitToHeight="0" orientation="landscape" horizontalDpi="200" verticalDpi="200" r:id="rId1"/>
  <headerFooter alignWithMargins="0">
    <oddFooter>Página 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Personal budget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Personal budget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36515</Value>
      <Value>415573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11</TPAppVersion>
    <TPCommandLine xmlns="e5d022ff-4ce9-4922-b5a4-f245e35e2aac">{XL} /t {FilePath}</TPCommandLine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>Show everywhere</ShowIn>
    <UANotes xmlns="e5d022ff-4ce9-4922-b5a4-f245e35e2aac" xsi:nil="true"/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TP010188514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- Macro 12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47282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863F1-469D-4148-9603-A25B6A3AE8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47A0B-4F7D-411B-BFEA-702F78A881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5d022ff-4ce9-4922-b5a4-f245e35e2aa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5005C5-EDAC-45AC-8902-92A7383F7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022ff-4ce9-4922-b5a4-f245e35e2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pessoal</vt:lpstr>
      <vt:lpstr>'Orçamento pessoal'!Area_de_impressao</vt:lpstr>
      <vt:lpstr>'Orçamento pessoal'!Titulos_de_impressao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lastModifiedBy/>
  <dcterms:created xsi:type="dcterms:W3CDTF">2006-07-31T23:18:15Z</dcterms:created>
  <dcterms:modified xsi:type="dcterms:W3CDTF">2017-06-13T17:57:31Z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2325700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